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5" rupBuild="186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nte_yn3k93s\Desktop\001.TRANSPARENCIA E INFORMACIÓN\0001. DOCUMENTOS TRANSPARENCIA PROACTIVA\"/>
    </mc:Choice>
  </mc:AlternateContent>
  <bookViews>
    <workbookView xWindow="0" yWindow="0" windowWidth="20490" windowHeight="7530" xr2:uid="{00000000-000D-0000-FFFF-FFFF00000000}"/>
  </bookViews>
  <sheets>
    <sheet name="OCT. 17" sheetId="34" r:id="rId1"/>
  </sheets>
  <calcPr calcId="171027"/>
</workbook>
</file>

<file path=xl/calcChain.xml><?xml version="1.0" encoding="utf-8"?>
<calcChain xmlns="http://schemas.openxmlformats.org/spreadsheetml/2006/main">
  <c r="D90" i="34" l="1"/>
  <c r="D75" i="34"/>
  <c r="D69" i="34"/>
  <c r="C69" i="34"/>
  <c r="C61" i="34"/>
  <c r="D59" i="34"/>
  <c r="C59" i="34"/>
  <c r="D58" i="34"/>
  <c r="C58" i="34"/>
  <c r="D57" i="34"/>
  <c r="C57" i="34"/>
  <c r="D56" i="34"/>
  <c r="C56" i="34"/>
  <c r="D55" i="34"/>
  <c r="C55" i="34"/>
  <c r="D54" i="34"/>
  <c r="D62" i="34" s="1"/>
  <c r="C54" i="34"/>
  <c r="C53" i="34"/>
  <c r="D48" i="34"/>
  <c r="C48" i="34"/>
  <c r="D47" i="34"/>
  <c r="C47" i="34"/>
  <c r="D44" i="34"/>
  <c r="C44" i="34"/>
  <c r="D32" i="34"/>
  <c r="C32" i="34"/>
  <c r="D31" i="34"/>
  <c r="C31" i="34"/>
  <c r="D30" i="34"/>
  <c r="C30" i="34"/>
  <c r="D29" i="34"/>
  <c r="C29" i="34"/>
  <c r="C28" i="34"/>
  <c r="D27" i="34"/>
  <c r="C27" i="34"/>
  <c r="D26" i="34"/>
  <c r="C26" i="34"/>
  <c r="D25" i="34"/>
  <c r="C25" i="34"/>
  <c r="C18" i="34"/>
  <c r="C17" i="34"/>
  <c r="D13" i="34"/>
  <c r="C13" i="34"/>
  <c r="D12" i="34"/>
  <c r="D20" i="34" s="1"/>
  <c r="C12" i="34"/>
  <c r="D8" i="34"/>
  <c r="C6" i="34"/>
  <c r="C8" i="34" s="1"/>
  <c r="C49" i="34" l="1"/>
  <c r="D49" i="34"/>
  <c r="C20" i="34"/>
  <c r="C34" i="34"/>
  <c r="D34" i="34"/>
  <c r="C62" i="34"/>
</calcChain>
</file>

<file path=xl/sharedStrings.xml><?xml version="1.0" encoding="utf-8"?>
<sst xmlns="http://schemas.openxmlformats.org/spreadsheetml/2006/main" count="89" uniqueCount="66">
  <si>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</si>
  <si>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DIRECCION DE EMPLEO Y DESARROLLO EMPRESARIAL</t>
  </si>
  <si>
    <t>NOMBRE</t>
  </si>
  <si>
    <t>COLOCADOS</t>
  </si>
  <si>
    <t>Nuevo Ingreso</t>
  </si>
  <si>
    <t>Reeingreso</t>
  </si>
  <si>
    <t>CIAC</t>
  </si>
  <si>
    <t>Alcalde</t>
  </si>
  <si>
    <t>Diputados</t>
  </si>
  <si>
    <t>TOTAL</t>
  </si>
  <si>
    <t>MUNICPIO</t>
  </si>
  <si>
    <t>Monterrey</t>
  </si>
  <si>
    <t>Guadalupe</t>
  </si>
  <si>
    <t>San Nicolas</t>
  </si>
  <si>
    <t>Santa Catarina</t>
  </si>
  <si>
    <t>San Pedro</t>
  </si>
  <si>
    <t xml:space="preserve">Escobedo </t>
  </si>
  <si>
    <t>Apodaca</t>
  </si>
  <si>
    <t>Otros</t>
  </si>
  <si>
    <t>Dulce Medina</t>
  </si>
  <si>
    <t>MASCULINO</t>
  </si>
  <si>
    <t>FEMENINO</t>
  </si>
  <si>
    <t>RANGO DE EDAD</t>
  </si>
  <si>
    <t>16-17</t>
  </si>
  <si>
    <t>18-20</t>
  </si>
  <si>
    <t>21-30</t>
  </si>
  <si>
    <t>31-40</t>
  </si>
  <si>
    <t>41-50</t>
  </si>
  <si>
    <t>51-60</t>
  </si>
  <si>
    <t>61-70</t>
  </si>
  <si>
    <t>70 o mas</t>
  </si>
  <si>
    <t>Gabriela Guzmán</t>
  </si>
  <si>
    <t>EMPRESAS</t>
  </si>
  <si>
    <t>CIUDADANOS</t>
  </si>
  <si>
    <t xml:space="preserve">Empresas </t>
  </si>
  <si>
    <r>
      <rPr>
        <b/>
        <sz val="12"/>
        <rFont val="Arial"/>
        <family val="2"/>
      </rPr>
      <t>*</t>
    </r>
    <r>
      <rPr>
        <b/>
        <sz val="10"/>
        <rFont val="Arial"/>
        <family val="2"/>
      </rPr>
      <t xml:space="preserve"> Varios</t>
    </r>
  </si>
  <si>
    <r>
      <rPr>
        <b/>
        <sz val="14"/>
        <rFont val="Arial"/>
        <family val="2"/>
      </rPr>
      <t>*</t>
    </r>
    <r>
      <rPr>
        <sz val="10"/>
        <rFont val="Arial"/>
        <family val="2"/>
      </rPr>
      <t xml:space="preserve"> Son ciudadanos que no registraron su edad.</t>
    </r>
  </si>
  <si>
    <t>EVENTOS DE EMPLEO</t>
  </si>
  <si>
    <t>SOLICITUDES</t>
  </si>
  <si>
    <t>SOLICITUDES Y COLOCADOS POR ENVIO</t>
  </si>
  <si>
    <t>COLOCADOS DE SOLICITUDES POR MUNICPIO</t>
  </si>
  <si>
    <t>SOLICITUDES Y COLOCADOS PERSONAL DE EMPLEO</t>
  </si>
  <si>
    <t>SOLICITUDES Y COLOCADOS POR SEXO</t>
  </si>
  <si>
    <t>SOLICITUDES Y COLOCADOS POR EDAD</t>
  </si>
  <si>
    <t>Ciudadanos (P. Tucán)</t>
  </si>
  <si>
    <t>Ciudadanos (P. Aztlán)</t>
  </si>
  <si>
    <t>Ciudadanos (G.S)</t>
  </si>
  <si>
    <t>* Varios</t>
  </si>
  <si>
    <t>Brigada</t>
  </si>
  <si>
    <t xml:space="preserve">COLOCADOS DE BRIGADAS </t>
  </si>
  <si>
    <r>
      <rPr>
        <b/>
        <sz val="14"/>
        <rFont val="Arial"/>
        <family val="2"/>
      </rPr>
      <t>*</t>
    </r>
    <r>
      <rPr>
        <sz val="10"/>
        <rFont val="Arial"/>
        <family val="2"/>
      </rPr>
      <t xml:space="preserve"> Son ciudadanos que no registraron su municipio</t>
    </r>
  </si>
  <si>
    <t>Personas con discapacidad</t>
  </si>
  <si>
    <t xml:space="preserve">SECRETARIA DE DESARROLLO ECONÓMICO </t>
  </si>
  <si>
    <t>BRIGADA P. AZTLÁN</t>
  </si>
  <si>
    <t>BRIGADAS Y FERIA DE EMPLEO</t>
  </si>
  <si>
    <t>BRIGADA EST. WALMART LINCOLN</t>
  </si>
  <si>
    <t>AUDIENCIA ALCALDE</t>
  </si>
  <si>
    <t>EST. DE FARMACIAS BENAVIDES</t>
  </si>
  <si>
    <t>FERIA DE EMPLEO (BAJOS DE PALACIO)</t>
  </si>
  <si>
    <t>BARRIO DE MI CORAZÓN (COL. CNOP)</t>
  </si>
  <si>
    <t>INDICADORES DE BOLSA DE EMPLEO OCTUBRE 2017</t>
  </si>
  <si>
    <t>BRIGADA DE EMPLEO EST. LOWE´S</t>
  </si>
  <si>
    <t>BARRIO DE MI CORAZÓN (COL. BARRIO AZTÁN / SOLIDARIDAD)</t>
  </si>
  <si>
    <t>7A. FERIA INTEGRAL DE LA MUJER (COL. JARDÍNES DE LA MORDERNA)</t>
  </si>
  <si>
    <t>APOYO FERIA DE CANIRAC - CINTERMEX</t>
  </si>
  <si>
    <t>BRIGADA LOWE´S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</si>
</sst>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7"/>
      <name val="Arial"/>
      <family val="2"/>
    </font>
    <font>
      <b/>
      <sz val="10"/>
      <color indexed="9"/>
      <name val="Arial"/>
      <family val="2"/>
    </font>
    <font>
      <sz val="10"/>
      <name val="Arial"/>
      <family val="2"/>
    </font>
    <font>
      <b/>
      <sz val="11"/>
      <color theme="0"/>
      <name val="Calibri"/>
      <family val="2"/>
      <scheme val="minor"/>
    </font>
    <font>
      <b/>
      <sz val="12"/>
      <name val="Arial"/>
      <family val="2"/>
    </font>
    <font>
      <b/>
      <sz val="14"/>
      <name val="Arial"/>
      <family val="2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6" fillId="0" borderId="0"/>
    <xf numFmtId="0" fontId="1" fillId="0" borderId="0"/>
  </cellStyleXfs>
  <cellXfs count="135">
    <xf numFmtId="0" fontId="0" fillId="0" borderId="0" xfId="0"/>
    <xf numFmtId="0" fontId="4" fillId="2" borderId="1" xfId="2" applyFont="1" applyFill="1" applyBorder="1" applyAlignment="1">
      <alignment horizontal="center"/>
    </xf>
    <xf numFmtId="17" fontId="4" fillId="2" borderId="2" xfId="2" applyNumberFormat="1" applyFont="1" applyFill="1" applyBorder="1" applyAlignment="1">
      <alignment horizontal="center"/>
    </xf>
    <xf numFmtId="0" fontId="4" fillId="2" borderId="3" xfId="2" applyFont="1" applyFill="1" applyBorder="1" applyAlignment="1">
      <alignment horizontal="center"/>
    </xf>
    <xf numFmtId="0" fontId="6" fillId="0" borderId="0" xfId="2"/>
    <xf numFmtId="0" fontId="2" fillId="0" borderId="4" xfId="2" applyFont="1" applyFill="1" applyBorder="1" applyAlignment="1">
      <alignment vertical="center"/>
    </xf>
    <xf numFmtId="0" fontId="2" fillId="0" borderId="5" xfId="2" applyFont="1" applyBorder="1" applyAlignment="1">
      <alignment horizontal="center"/>
    </xf>
    <xf numFmtId="0" fontId="2" fillId="0" borderId="6" xfId="2" applyFont="1" applyBorder="1" applyAlignment="1">
      <alignment horizontal="center"/>
    </xf>
    <xf numFmtId="0" fontId="6" fillId="0" borderId="0" xfId="2" applyBorder="1"/>
    <xf numFmtId="0" fontId="2" fillId="0" borderId="8" xfId="2" applyFont="1" applyBorder="1" applyAlignment="1">
      <alignment horizontal="center"/>
    </xf>
    <xf numFmtId="0" fontId="2" fillId="0" borderId="9" xfId="2" applyFont="1" applyBorder="1" applyAlignment="1">
      <alignment horizontal="center"/>
    </xf>
    <xf numFmtId="0" fontId="2" fillId="0" borderId="10" xfId="2" applyFont="1" applyFill="1" applyBorder="1" applyAlignment="1">
      <alignment vertical="center"/>
    </xf>
    <xf numFmtId="0" fontId="2" fillId="0" borderId="11" xfId="2" applyFont="1" applyBorder="1" applyAlignment="1">
      <alignment horizontal="center"/>
    </xf>
    <xf numFmtId="0" fontId="2" fillId="0" borderId="12" xfId="2" applyFont="1" applyBorder="1" applyAlignment="1">
      <alignment horizontal="center"/>
    </xf>
    <xf numFmtId="0" fontId="2" fillId="2" borderId="14" xfId="2" applyFont="1" applyFill="1" applyBorder="1" applyAlignment="1">
      <alignment horizontal="center"/>
    </xf>
    <xf numFmtId="0" fontId="2" fillId="2" borderId="15" xfId="2" applyFont="1" applyFill="1" applyBorder="1" applyAlignment="1">
      <alignment horizontal="center"/>
    </xf>
    <xf numFmtId="0" fontId="5" fillId="0" borderId="0" xfId="2" applyFont="1" applyFill="1" applyBorder="1" applyAlignment="1"/>
    <xf numFmtId="0" fontId="5" fillId="0" borderId="0" xfId="2" applyFont="1" applyFill="1" applyBorder="1" applyAlignment="1">
      <alignment horizontal="center"/>
    </xf>
    <xf numFmtId="0" fontId="2" fillId="0" borderId="19" xfId="2" applyFont="1" applyFill="1" applyBorder="1" applyAlignment="1"/>
    <xf numFmtId="0" fontId="2" fillId="0" borderId="20" xfId="2" applyFont="1" applyBorder="1" applyAlignment="1">
      <alignment horizontal="center"/>
    </xf>
    <xf numFmtId="0" fontId="2" fillId="0" borderId="7" xfId="2" applyFont="1" applyFill="1" applyBorder="1" applyAlignment="1"/>
    <xf numFmtId="17" fontId="2" fillId="2" borderId="17" xfId="2" applyNumberFormat="1" applyFont="1" applyFill="1" applyBorder="1" applyAlignment="1">
      <alignment horizontal="center"/>
    </xf>
    <xf numFmtId="0" fontId="2" fillId="0" borderId="21" xfId="2" applyFont="1" applyBorder="1" applyAlignment="1">
      <alignment horizontal="center"/>
    </xf>
    <xf numFmtId="0" fontId="2" fillId="2" borderId="13" xfId="2" applyFont="1" applyFill="1" applyBorder="1" applyAlignment="1"/>
    <xf numFmtId="0" fontId="2" fillId="2" borderId="22" xfId="2" applyFont="1" applyFill="1" applyBorder="1" applyAlignment="1">
      <alignment horizontal="center"/>
    </xf>
    <xf numFmtId="0" fontId="2" fillId="0" borderId="4" xfId="2" applyFont="1" applyFill="1" applyBorder="1" applyAlignment="1">
      <alignment horizontal="center" vertical="center"/>
    </xf>
    <xf numFmtId="0" fontId="2" fillId="0" borderId="4" xfId="2" applyFont="1" applyBorder="1" applyAlignment="1">
      <alignment horizontal="center"/>
    </xf>
    <xf numFmtId="0" fontId="2" fillId="0" borderId="7" xfId="2" applyFont="1" applyFill="1" applyBorder="1" applyAlignment="1">
      <alignment horizontal="center" vertical="center"/>
    </xf>
    <xf numFmtId="0" fontId="2" fillId="0" borderId="7" xfId="2" applyFont="1" applyBorder="1" applyAlignment="1">
      <alignment horizontal="center"/>
    </xf>
    <xf numFmtId="0" fontId="2" fillId="0" borderId="10" xfId="2" applyFont="1" applyFill="1" applyBorder="1" applyAlignment="1">
      <alignment horizontal="center" vertical="center"/>
    </xf>
    <xf numFmtId="0" fontId="2" fillId="0" borderId="10" xfId="2" applyFont="1" applyBorder="1" applyAlignment="1">
      <alignment horizontal="center"/>
    </xf>
    <xf numFmtId="0" fontId="2" fillId="0" borderId="23" xfId="2" applyFont="1" applyBorder="1" applyAlignment="1">
      <alignment horizontal="center"/>
    </xf>
    <xf numFmtId="0" fontId="2" fillId="2" borderId="3" xfId="2" applyFont="1" applyFill="1" applyBorder="1" applyAlignment="1">
      <alignment horizontal="center"/>
    </xf>
    <xf numFmtId="0" fontId="2" fillId="3" borderId="30" xfId="2" applyFont="1" applyFill="1" applyBorder="1" applyAlignment="1">
      <alignment horizontal="center" vertical="center"/>
    </xf>
    <xf numFmtId="0" fontId="2" fillId="4" borderId="30" xfId="1" applyFont="1" applyFill="1" applyBorder="1" applyAlignment="1">
      <alignment horizontal="center"/>
    </xf>
    <xf numFmtId="0" fontId="2" fillId="0" borderId="30" xfId="1" applyFont="1" applyBorder="1" applyAlignment="1">
      <alignment horizontal="center"/>
    </xf>
    <xf numFmtId="0" fontId="5" fillId="5" borderId="27" xfId="2" applyFont="1" applyFill="1" applyBorder="1" applyAlignment="1">
      <alignment horizontal="center"/>
    </xf>
    <xf numFmtId="17" fontId="5" fillId="5" borderId="28" xfId="2" applyNumberFormat="1" applyFont="1" applyFill="1" applyBorder="1" applyAlignment="1">
      <alignment horizontal="center"/>
    </xf>
    <xf numFmtId="0" fontId="5" fillId="5" borderId="22" xfId="2" applyFont="1" applyFill="1" applyBorder="1" applyAlignment="1">
      <alignment horizontal="center"/>
    </xf>
    <xf numFmtId="0" fontId="5" fillId="5" borderId="1" xfId="2" applyFont="1" applyFill="1" applyBorder="1" applyAlignment="1"/>
    <xf numFmtId="0" fontId="5" fillId="5" borderId="29" xfId="2" applyFont="1" applyFill="1" applyBorder="1" applyAlignment="1">
      <alignment horizontal="center"/>
    </xf>
    <xf numFmtId="0" fontId="5" fillId="5" borderId="3" xfId="2" applyFont="1" applyFill="1" applyBorder="1" applyAlignment="1">
      <alignment horizontal="center"/>
    </xf>
    <xf numFmtId="0" fontId="2" fillId="2" borderId="1" xfId="2" applyFont="1" applyFill="1" applyBorder="1" applyAlignment="1">
      <alignment horizontal="center"/>
    </xf>
    <xf numFmtId="0" fontId="2" fillId="2" borderId="29" xfId="2" applyFont="1" applyFill="1" applyBorder="1" applyAlignment="1">
      <alignment horizontal="center"/>
    </xf>
    <xf numFmtId="0" fontId="2" fillId="0" borderId="30" xfId="2" applyFont="1" applyBorder="1" applyAlignment="1">
      <alignment horizontal="center"/>
    </xf>
    <xf numFmtId="0" fontId="0" fillId="0" borderId="0" xfId="0" applyBorder="1"/>
    <xf numFmtId="0" fontId="1" fillId="0" borderId="0" xfId="2" applyFont="1" applyBorder="1"/>
    <xf numFmtId="0" fontId="0" fillId="0" borderId="47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5" borderId="44" xfId="0" applyFill="1" applyBorder="1" applyAlignment="1">
      <alignment horizontal="center"/>
    </xf>
    <xf numFmtId="0" fontId="0" fillId="5" borderId="45" xfId="0" applyFill="1" applyBorder="1" applyAlignment="1">
      <alignment horizontal="center"/>
    </xf>
    <xf numFmtId="0" fontId="7" fillId="7" borderId="39" xfId="0" applyFont="1" applyFill="1" applyBorder="1"/>
    <xf numFmtId="0" fontId="11" fillId="6" borderId="37" xfId="0" applyFont="1" applyFill="1" applyBorder="1"/>
    <xf numFmtId="0" fontId="11" fillId="6" borderId="46" xfId="0" applyFont="1" applyFill="1" applyBorder="1"/>
    <xf numFmtId="0" fontId="2" fillId="0" borderId="0" xfId="2" applyFont="1" applyFill="1" applyBorder="1" applyAlignment="1">
      <alignment horizontal="center"/>
    </xf>
    <xf numFmtId="0" fontId="1" fillId="0" borderId="0" xfId="2" applyFont="1"/>
    <xf numFmtId="0" fontId="7" fillId="7" borderId="42" xfId="0" applyFont="1" applyFill="1" applyBorder="1" applyAlignment="1">
      <alignment horizontal="center"/>
    </xf>
    <xf numFmtId="0" fontId="0" fillId="0" borderId="43" xfId="0" applyBorder="1" applyAlignment="1">
      <alignment horizontal="center"/>
    </xf>
    <xf numFmtId="0" fontId="0" fillId="0" borderId="38" xfId="0" applyBorder="1" applyAlignment="1">
      <alignment horizontal="center"/>
    </xf>
    <xf numFmtId="0" fontId="0" fillId="0" borderId="41" xfId="0" applyBorder="1" applyAlignment="1">
      <alignment horizontal="center"/>
    </xf>
    <xf numFmtId="0" fontId="7" fillId="7" borderId="40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10" fillId="0" borderId="0" xfId="0" applyFont="1"/>
    <xf numFmtId="14" fontId="12" fillId="0" borderId="0" xfId="0" applyNumberFormat="1" applyFont="1" applyAlignment="1"/>
    <xf numFmtId="0" fontId="0" fillId="0" borderId="14" xfId="0" applyBorder="1" applyAlignment="1">
      <alignment horizontal="center"/>
    </xf>
    <xf numFmtId="14" fontId="0" fillId="0" borderId="0" xfId="0" applyNumberFormat="1"/>
    <xf numFmtId="0" fontId="0" fillId="0" borderId="0" xfId="0" applyAlignment="1">
      <alignment horizontal="left"/>
    </xf>
    <xf numFmtId="14" fontId="10" fillId="0" borderId="0" xfId="0" applyNumberFormat="1" applyFont="1"/>
    <xf numFmtId="0" fontId="0" fillId="0" borderId="49" xfId="0" applyBorder="1" applyAlignment="1">
      <alignment horizontal="center"/>
    </xf>
    <xf numFmtId="0" fontId="0" fillId="5" borderId="50" xfId="0" applyFill="1" applyBorder="1" applyAlignment="1">
      <alignment horizontal="center"/>
    </xf>
    <xf numFmtId="0" fontId="0" fillId="5" borderId="51" xfId="0" applyFill="1" applyBorder="1" applyAlignment="1">
      <alignment horizontal="center"/>
    </xf>
    <xf numFmtId="0" fontId="2" fillId="0" borderId="46" xfId="2" applyFont="1" applyFill="1" applyBorder="1" applyAlignment="1"/>
    <xf numFmtId="0" fontId="2" fillId="0" borderId="41" xfId="2" applyFont="1" applyBorder="1" applyAlignment="1">
      <alignment horizontal="center"/>
    </xf>
    <xf numFmtId="0" fontId="2" fillId="0" borderId="39" xfId="2" applyFont="1" applyFill="1" applyBorder="1" applyAlignment="1"/>
    <xf numFmtId="0" fontId="2" fillId="0" borderId="40" xfId="2" applyFont="1" applyBorder="1" applyAlignment="1">
      <alignment horizontal="center"/>
    </xf>
    <xf numFmtId="0" fontId="2" fillId="3" borderId="37" xfId="2" applyFont="1" applyFill="1" applyBorder="1" applyAlignment="1">
      <alignment vertical="center"/>
    </xf>
    <xf numFmtId="0" fontId="2" fillId="3" borderId="43" xfId="2" applyFont="1" applyFill="1" applyBorder="1" applyAlignment="1">
      <alignment horizontal="center" vertical="center"/>
    </xf>
    <xf numFmtId="0" fontId="2" fillId="3" borderId="38" xfId="2" applyFont="1" applyFill="1" applyBorder="1" applyAlignment="1">
      <alignment horizontal="center" vertical="center"/>
    </xf>
    <xf numFmtId="0" fontId="2" fillId="4" borderId="46" xfId="1" applyFont="1" applyFill="1" applyBorder="1"/>
    <xf numFmtId="0" fontId="2" fillId="3" borderId="41" xfId="2" applyFont="1" applyFill="1" applyBorder="1" applyAlignment="1">
      <alignment horizontal="center" vertical="center"/>
    </xf>
    <xf numFmtId="0" fontId="2" fillId="3" borderId="46" xfId="2" applyFont="1" applyFill="1" applyBorder="1" applyAlignment="1">
      <alignment vertical="center"/>
    </xf>
    <xf numFmtId="0" fontId="2" fillId="4" borderId="41" xfId="1" applyFont="1" applyFill="1" applyBorder="1" applyAlignment="1">
      <alignment horizontal="center"/>
    </xf>
    <xf numFmtId="0" fontId="2" fillId="4" borderId="39" xfId="1" applyFont="1" applyFill="1" applyBorder="1"/>
    <xf numFmtId="0" fontId="2" fillId="4" borderId="42" xfId="1" applyFont="1" applyFill="1" applyBorder="1" applyAlignment="1">
      <alignment horizontal="center" vertical="center"/>
    </xf>
    <xf numFmtId="0" fontId="2" fillId="4" borderId="40" xfId="1" applyFont="1" applyFill="1" applyBorder="1" applyAlignment="1">
      <alignment horizontal="center"/>
    </xf>
    <xf numFmtId="0" fontId="2" fillId="0" borderId="37" xfId="2" applyFont="1" applyFill="1" applyBorder="1" applyAlignment="1">
      <alignment vertical="center"/>
    </xf>
    <xf numFmtId="0" fontId="2" fillId="0" borderId="43" xfId="2" applyFont="1" applyBorder="1" applyAlignment="1">
      <alignment horizontal="center"/>
    </xf>
    <xf numFmtId="0" fontId="2" fillId="0" borderId="38" xfId="2" applyFont="1" applyBorder="1" applyAlignment="1">
      <alignment horizontal="center"/>
    </xf>
    <xf numFmtId="0" fontId="2" fillId="0" borderId="46" xfId="2" applyFont="1" applyFill="1" applyBorder="1" applyAlignment="1">
      <alignment vertical="center"/>
    </xf>
    <xf numFmtId="0" fontId="2" fillId="0" borderId="39" xfId="2" applyFont="1" applyFill="1" applyBorder="1" applyAlignment="1">
      <alignment vertical="center"/>
    </xf>
    <xf numFmtId="0" fontId="2" fillId="0" borderId="42" xfId="2" applyFont="1" applyBorder="1" applyAlignment="1">
      <alignment horizontal="center"/>
    </xf>
    <xf numFmtId="0" fontId="11" fillId="0" borderId="43" xfId="0" applyFont="1" applyBorder="1" applyAlignment="1">
      <alignment horizontal="center"/>
    </xf>
    <xf numFmtId="0" fontId="11" fillId="0" borderId="30" xfId="0" applyFont="1" applyBorder="1" applyAlignment="1">
      <alignment horizontal="center"/>
    </xf>
    <xf numFmtId="0" fontId="11" fillId="0" borderId="42" xfId="0" applyFont="1" applyBorder="1" applyAlignment="1">
      <alignment horizontal="center"/>
    </xf>
    <xf numFmtId="0" fontId="6" fillId="0" borderId="0" xfId="2" applyAlignment="1">
      <alignment horizontal="center"/>
    </xf>
    <xf numFmtId="0" fontId="2" fillId="0" borderId="52" xfId="2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5" borderId="29" xfId="0" applyFill="1" applyBorder="1" applyAlignment="1">
      <alignment horizontal="center"/>
    </xf>
    <xf numFmtId="0" fontId="13" fillId="6" borderId="46" xfId="0" applyFont="1" applyFill="1" applyBorder="1"/>
    <xf numFmtId="14" fontId="12" fillId="8" borderId="37" xfId="0" applyNumberFormat="1" applyFont="1" applyFill="1" applyBorder="1" applyAlignment="1">
      <alignment horizontal="center"/>
    </xf>
    <xf numFmtId="0" fontId="10" fillId="8" borderId="43" xfId="0" applyFont="1" applyFill="1" applyBorder="1"/>
    <xf numFmtId="14" fontId="12" fillId="8" borderId="46" xfId="0" applyNumberFormat="1" applyFont="1" applyFill="1" applyBorder="1" applyAlignment="1">
      <alignment horizontal="center"/>
    </xf>
    <xf numFmtId="0" fontId="10" fillId="8" borderId="30" xfId="0" applyFont="1" applyFill="1" applyBorder="1"/>
    <xf numFmtId="0" fontId="0" fillId="8" borderId="41" xfId="0" applyFill="1" applyBorder="1" applyAlignment="1">
      <alignment horizontal="center"/>
    </xf>
    <xf numFmtId="0" fontId="12" fillId="0" borderId="0" xfId="0" applyFont="1"/>
    <xf numFmtId="14" fontId="12" fillId="8" borderId="39" xfId="0" applyNumberFormat="1" applyFont="1" applyFill="1" applyBorder="1" applyAlignment="1">
      <alignment horizontal="center"/>
    </xf>
    <xf numFmtId="0" fontId="10" fillId="8" borderId="42" xfId="0" applyFont="1" applyFill="1" applyBorder="1"/>
    <xf numFmtId="0" fontId="0" fillId="8" borderId="40" xfId="0" applyFill="1" applyBorder="1" applyAlignment="1">
      <alignment horizontal="center"/>
    </xf>
    <xf numFmtId="0" fontId="1" fillId="0" borderId="0" xfId="2" applyFont="1" applyFill="1" applyBorder="1" applyAlignment="1">
      <alignment horizontal="left" vertical="center"/>
    </xf>
    <xf numFmtId="0" fontId="2" fillId="2" borderId="16" xfId="2" applyFont="1" applyFill="1" applyBorder="1" applyAlignment="1">
      <alignment horizontal="center"/>
    </xf>
    <xf numFmtId="0" fontId="2" fillId="2" borderId="17" xfId="2" applyFont="1" applyFill="1" applyBorder="1" applyAlignment="1">
      <alignment horizontal="center"/>
    </xf>
    <xf numFmtId="0" fontId="2" fillId="2" borderId="18" xfId="2" applyFont="1" applyFill="1" applyBorder="1" applyAlignment="1">
      <alignment horizontal="center"/>
    </xf>
    <xf numFmtId="0" fontId="10" fillId="0" borderId="0" xfId="0" applyFont="1" applyAlignment="1">
      <alignment horizontal="left"/>
    </xf>
    <xf numFmtId="0" fontId="11" fillId="0" borderId="2" xfId="0" applyFont="1" applyBorder="1" applyAlignment="1">
      <alignment horizontal="center"/>
    </xf>
    <xf numFmtId="0" fontId="2" fillId="2" borderId="34" xfId="2" applyFont="1" applyFill="1" applyBorder="1" applyAlignment="1">
      <alignment horizontal="center" vertical="center" wrapText="1"/>
    </xf>
    <xf numFmtId="0" fontId="2" fillId="2" borderId="35" xfId="2" applyFont="1" applyFill="1" applyBorder="1" applyAlignment="1">
      <alignment horizontal="center" vertical="center" wrapText="1"/>
    </xf>
    <xf numFmtId="0" fontId="2" fillId="2" borderId="36" xfId="2" applyFont="1" applyFill="1" applyBorder="1" applyAlignment="1">
      <alignment horizontal="center" vertical="center" wrapText="1"/>
    </xf>
    <xf numFmtId="0" fontId="1" fillId="2" borderId="24" xfId="2" applyFont="1" applyFill="1" applyBorder="1" applyAlignment="1">
      <alignment horizontal="center" vertical="center" wrapText="1"/>
    </xf>
    <xf numFmtId="0" fontId="1" fillId="2" borderId="25" xfId="2" applyFont="1" applyFill="1" applyBorder="1" applyAlignment="1">
      <alignment horizontal="center" vertical="center" wrapText="1"/>
    </xf>
    <xf numFmtId="0" fontId="1" fillId="2" borderId="26" xfId="2" applyFont="1" applyFill="1" applyBorder="1" applyAlignment="1">
      <alignment horizontal="center" vertical="center" wrapText="1"/>
    </xf>
    <xf numFmtId="0" fontId="1" fillId="0" borderId="0" xfId="2" applyFont="1" applyFill="1" applyBorder="1" applyAlignment="1">
      <alignment horizontal="left" vertical="center"/>
    </xf>
    <xf numFmtId="0" fontId="5" fillId="5" borderId="16" xfId="2" applyFont="1" applyFill="1" applyBorder="1" applyAlignment="1">
      <alignment horizontal="center"/>
    </xf>
    <xf numFmtId="0" fontId="5" fillId="5" borderId="17" xfId="2" applyFont="1" applyFill="1" applyBorder="1" applyAlignment="1">
      <alignment horizontal="center"/>
    </xf>
    <xf numFmtId="0" fontId="5" fillId="5" borderId="18" xfId="2" applyFont="1" applyFill="1" applyBorder="1" applyAlignment="1">
      <alignment horizontal="center"/>
    </xf>
    <xf numFmtId="0" fontId="2" fillId="2" borderId="16" xfId="2" applyFont="1" applyFill="1" applyBorder="1" applyAlignment="1">
      <alignment horizontal="center"/>
    </xf>
    <xf numFmtId="0" fontId="2" fillId="2" borderId="17" xfId="2" applyFont="1" applyFill="1" applyBorder="1" applyAlignment="1">
      <alignment horizontal="center"/>
    </xf>
    <xf numFmtId="0" fontId="2" fillId="2" borderId="18" xfId="2" applyFont="1" applyFill="1" applyBorder="1" applyAlignment="1">
      <alignment horizontal="center"/>
    </xf>
    <xf numFmtId="0" fontId="4" fillId="2" borderId="31" xfId="2" applyFont="1" applyFill="1" applyBorder="1" applyAlignment="1">
      <alignment horizontal="center"/>
    </xf>
    <xf numFmtId="0" fontId="4" fillId="2" borderId="32" xfId="2" applyFont="1" applyFill="1" applyBorder="1" applyAlignment="1">
      <alignment horizontal="center"/>
    </xf>
    <xf numFmtId="0" fontId="4" fillId="2" borderId="33" xfId="2" applyFont="1" applyFill="1" applyBorder="1" applyAlignment="1">
      <alignment horizontal="center"/>
    </xf>
    <xf numFmtId="0" fontId="11" fillId="5" borderId="13" xfId="0" applyFont="1" applyFill="1" applyBorder="1" applyAlignment="1">
      <alignment horizontal="center"/>
    </xf>
    <xf numFmtId="0" fontId="11" fillId="5" borderId="48" xfId="0" applyFont="1" applyFill="1" applyBorder="1" applyAlignment="1">
      <alignment horizontal="center"/>
    </xf>
    <xf numFmtId="0" fontId="11" fillId="5" borderId="15" xfId="0" applyFont="1" applyFill="1" applyBorder="1" applyAlignment="1">
      <alignment horizontal="center"/>
    </xf>
    <xf numFmtId="0" fontId="3" fillId="0" borderId="0" xfId="2" applyFont="1" applyAlignment="1">
      <alignment horizontal="center"/>
    </xf>
    <xf numFmtId="0" fontId="10" fillId="0" borderId="0" xfId="0" applyFont="1" applyAlignment="1">
      <alignment horizontal="left"/>
    </xf>
  </cellXfs>
  <cellStyles count="4">
    <cellStyle name="Normal" xfId="0" builtinId="0"/>
    <cellStyle name="Normal 2" xfId="2" xr:uid="{00000000-0005-0000-0000-000001000000}"/>
    <cellStyle name="Normal 3" xfId="1" xr:uid="{00000000-0005-0000-0000-000002000000}"/>
    <cellStyle name="Normal 3 2" xfId="3" xr:uid="{00000000-0005-0000-0000-000003000000}"/>
  </cellStyles>
  <dxfs count="0"/>
  <tableStyles count="0" defaultTableStyle="TableStyleMedium2" defaultPivotStyle="PivotStyleLight16"/>
  <colors>
    <mruColors>
      <color rgb="FFFF66FF"/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161925</xdr:colOff>
      <xdr:row>0</xdr:row>
      <xdr:rowOff>0</xdr:rowOff>
    </xdr:from>
    <xdr:to>
      <xdr:col>1</xdr:col>
      <xdr:colOff>1219200</xdr:colOff>
      <xdr:row>4</xdr:row>
      <xdr:rowOff>154683</xdr:rowOff>
    </xdr:to>
    <xdr:pic>
      <xdr:nvPicPr>
        <xdr:cNvPr id="2" name="Picture 1" descr="logo[2]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0"/>
          <a:ext cx="1057275" cy="9262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L102"/>
  <sheetViews>
    <sheetView tabSelected="1" workbookViewId="0">
      <selection activeCell="C16" sqref="C16"/>
    </sheetView>
  </sheetViews>
  <sheetFormatPr baseColWidth="10" defaultRowHeight="15" x14ac:dyDescent="0.25"/>
  <cols>
    <col min="1" max="1" width="7.5703125" customWidth="1"/>
    <col min="2" max="2" width="25.85546875" customWidth="1"/>
    <col min="3" max="3" width="30" customWidth="1"/>
    <col min="4" max="4" width="27" customWidth="1"/>
    <col min="7" max="7" width="17.85546875" customWidth="1"/>
    <col min="9" max="9" width="6.140625" customWidth="1"/>
  </cols>
  <sheetData>
    <row r="1" spans="2:12" x14ac:dyDescent="0.25">
      <c r="B1" s="54" t="s">
        <v>0</v>
      </c>
      <c r="C1" s="133" t="s">
        <v>52</v>
      </c>
      <c r="D1" s="133"/>
    </row>
    <row r="2" spans="2:12" x14ac:dyDescent="0.25">
      <c r="B2" s="54"/>
      <c r="C2" s="133" t="s">
        <v>1</v>
      </c>
      <c r="D2" s="133"/>
    </row>
    <row r="3" spans="2:12" x14ac:dyDescent="0.25">
      <c r="B3" s="54"/>
      <c r="C3" s="133" t="s">
        <v>60</v>
      </c>
      <c r="D3" s="133"/>
    </row>
    <row r="4" spans="2:12" ht="15.75" thickBot="1" x14ac:dyDescent="0.3">
      <c r="B4" s="54"/>
      <c r="F4" s="4"/>
    </row>
    <row r="5" spans="2:12" ht="15.75" thickBot="1" x14ac:dyDescent="0.3">
      <c r="B5" s="45"/>
      <c r="C5" s="49" t="s">
        <v>38</v>
      </c>
      <c r="D5" s="50" t="s">
        <v>3</v>
      </c>
      <c r="F5" s="4"/>
    </row>
    <row r="6" spans="2:12" x14ac:dyDescent="0.25">
      <c r="B6" s="52" t="s">
        <v>33</v>
      </c>
      <c r="C6" s="57">
        <f>237+295</f>
        <v>532</v>
      </c>
      <c r="D6" s="58">
        <v>163</v>
      </c>
      <c r="F6" s="4"/>
    </row>
    <row r="7" spans="2:12" x14ac:dyDescent="0.25">
      <c r="B7" s="53" t="s">
        <v>32</v>
      </c>
      <c r="C7" s="48">
        <v>143</v>
      </c>
      <c r="D7" s="59">
        <v>53</v>
      </c>
      <c r="F7" s="4"/>
    </row>
    <row r="8" spans="2:12" ht="15.75" thickBot="1" x14ac:dyDescent="0.3">
      <c r="B8" s="51" t="s">
        <v>9</v>
      </c>
      <c r="C8" s="56">
        <f>SUM(C6:C7)</f>
        <v>675</v>
      </c>
      <c r="D8" s="60">
        <f>SUM(D6:D7)</f>
        <v>216</v>
      </c>
      <c r="E8" s="4"/>
      <c r="F8" s="4"/>
    </row>
    <row r="9" spans="2:12" ht="15.75" thickBot="1" x14ac:dyDescent="0.3">
      <c r="B9" s="54"/>
      <c r="E9" s="4"/>
    </row>
    <row r="10" spans="2:12" x14ac:dyDescent="0.25">
      <c r="B10" s="127" t="s">
        <v>39</v>
      </c>
      <c r="C10" s="128"/>
      <c r="D10" s="129"/>
      <c r="E10" s="4"/>
      <c r="L10" s="45"/>
    </row>
    <row r="11" spans="2:12" ht="15.75" thickBot="1" x14ac:dyDescent="0.3">
      <c r="B11" s="1" t="s">
        <v>2</v>
      </c>
      <c r="C11" s="2" t="s">
        <v>38</v>
      </c>
      <c r="D11" s="3" t="s">
        <v>3</v>
      </c>
      <c r="E11" s="4"/>
      <c r="L11" s="96"/>
    </row>
    <row r="12" spans="2:12" x14ac:dyDescent="0.25">
      <c r="B12" s="85" t="s">
        <v>4</v>
      </c>
      <c r="C12" s="86">
        <f>156+40+17+7+1</f>
        <v>221</v>
      </c>
      <c r="D12" s="87">
        <f>28+124+3</f>
        <v>155</v>
      </c>
      <c r="E12" s="8"/>
      <c r="L12" s="45"/>
    </row>
    <row r="13" spans="2:12" x14ac:dyDescent="0.25">
      <c r="B13" s="88" t="s">
        <v>5</v>
      </c>
      <c r="C13" s="35">
        <f>1+10+2</f>
        <v>13</v>
      </c>
      <c r="D13" s="72">
        <f>3</f>
        <v>3</v>
      </c>
      <c r="E13" s="4"/>
      <c r="L13" s="45"/>
    </row>
    <row r="14" spans="2:12" x14ac:dyDescent="0.25">
      <c r="B14" s="88" t="s">
        <v>6</v>
      </c>
      <c r="C14" s="44"/>
      <c r="D14" s="72"/>
      <c r="E14" s="4"/>
    </row>
    <row r="15" spans="2:12" x14ac:dyDescent="0.25">
      <c r="B15" s="88" t="s">
        <v>7</v>
      </c>
      <c r="C15" s="44"/>
      <c r="D15" s="72">
        <v>2</v>
      </c>
      <c r="E15" s="4"/>
    </row>
    <row r="16" spans="2:12" x14ac:dyDescent="0.25">
      <c r="B16" s="88" t="s">
        <v>48</v>
      </c>
      <c r="C16" s="44"/>
      <c r="D16" s="72"/>
      <c r="E16" s="4"/>
    </row>
    <row r="17" spans="2:10" x14ac:dyDescent="0.25">
      <c r="B17" s="88" t="s">
        <v>8</v>
      </c>
      <c r="C17" s="44">
        <f>2</f>
        <v>2</v>
      </c>
      <c r="D17" s="72">
        <v>3</v>
      </c>
      <c r="E17" s="4"/>
    </row>
    <row r="18" spans="2:10" x14ac:dyDescent="0.25">
      <c r="B18" s="88" t="s">
        <v>51</v>
      </c>
      <c r="C18" s="44">
        <f>1</f>
        <v>1</v>
      </c>
      <c r="D18" s="72"/>
      <c r="E18" s="4"/>
    </row>
    <row r="19" spans="2:10" ht="15.75" thickBot="1" x14ac:dyDescent="0.3">
      <c r="B19" s="89" t="s">
        <v>34</v>
      </c>
      <c r="C19" s="90">
        <v>143</v>
      </c>
      <c r="D19" s="95">
        <v>53</v>
      </c>
      <c r="E19" s="4"/>
      <c r="F19" s="4"/>
    </row>
    <row r="20" spans="2:10" ht="15.75" thickBot="1" x14ac:dyDescent="0.3">
      <c r="B20" s="42" t="s">
        <v>9</v>
      </c>
      <c r="C20" s="43">
        <f>SUM(C12:C19)</f>
        <v>380</v>
      </c>
      <c r="D20" s="14">
        <f>SUM(D12:D19)</f>
        <v>216</v>
      </c>
      <c r="E20" s="4"/>
      <c r="F20" s="4"/>
    </row>
    <row r="21" spans="2:10" ht="15.75" thickBot="1" x14ac:dyDescent="0.3">
      <c r="B21" s="16"/>
      <c r="C21" s="17"/>
      <c r="D21" s="46"/>
      <c r="E21" s="4"/>
      <c r="F21" s="4"/>
    </row>
    <row r="22" spans="2:10" x14ac:dyDescent="0.25">
      <c r="B22" s="114" t="s">
        <v>40</v>
      </c>
      <c r="C22" s="115"/>
      <c r="D22" s="116"/>
      <c r="E22" s="4"/>
      <c r="F22" s="4"/>
    </row>
    <row r="23" spans="2:10" ht="15.75" thickBot="1" x14ac:dyDescent="0.3">
      <c r="B23" s="117"/>
      <c r="C23" s="118"/>
      <c r="D23" s="119"/>
      <c r="E23" s="4"/>
      <c r="F23" s="4"/>
    </row>
    <row r="24" spans="2:10" ht="15.75" thickBot="1" x14ac:dyDescent="0.3">
      <c r="B24" s="109" t="s">
        <v>10</v>
      </c>
      <c r="C24" s="110" t="s">
        <v>38</v>
      </c>
      <c r="D24" s="111" t="s">
        <v>3</v>
      </c>
      <c r="E24" s="4"/>
    </row>
    <row r="25" spans="2:10" x14ac:dyDescent="0.25">
      <c r="B25" s="18" t="s">
        <v>11</v>
      </c>
      <c r="C25" s="91">
        <f>144+17+7+6+1+105</f>
        <v>280</v>
      </c>
      <c r="D25" s="19">
        <f>16+118+3+38</f>
        <v>175</v>
      </c>
      <c r="E25" s="4"/>
    </row>
    <row r="26" spans="2:10" x14ac:dyDescent="0.25">
      <c r="B26" s="20" t="s">
        <v>12</v>
      </c>
      <c r="C26" s="92">
        <f>9+2+1+8</f>
        <v>20</v>
      </c>
      <c r="D26" s="10">
        <f>3+7</f>
        <v>10</v>
      </c>
      <c r="E26" s="4"/>
    </row>
    <row r="27" spans="2:10" x14ac:dyDescent="0.25">
      <c r="B27" s="20" t="s">
        <v>13</v>
      </c>
      <c r="C27" s="92">
        <f>6+6</f>
        <v>12</v>
      </c>
      <c r="D27" s="10">
        <f>3+1</f>
        <v>4</v>
      </c>
      <c r="E27" s="4"/>
      <c r="H27" s="4"/>
      <c r="I27" s="94"/>
      <c r="J27" s="65"/>
    </row>
    <row r="28" spans="2:10" x14ac:dyDescent="0.25">
      <c r="B28" s="20" t="s">
        <v>14</v>
      </c>
      <c r="C28" s="92">
        <f>4+1</f>
        <v>5</v>
      </c>
      <c r="D28" s="10">
        <v>2</v>
      </c>
      <c r="E28" s="4"/>
    </row>
    <row r="29" spans="2:10" x14ac:dyDescent="0.25">
      <c r="B29" s="20" t="s">
        <v>15</v>
      </c>
      <c r="C29" s="92">
        <f>16</f>
        <v>16</v>
      </c>
      <c r="D29" s="10">
        <f>1</f>
        <v>1</v>
      </c>
      <c r="E29" s="4"/>
    </row>
    <row r="30" spans="2:10" x14ac:dyDescent="0.25">
      <c r="B30" s="20" t="s">
        <v>16</v>
      </c>
      <c r="C30" s="92">
        <f>7+2+2+3</f>
        <v>14</v>
      </c>
      <c r="D30" s="10">
        <f>2+3+1</f>
        <v>6</v>
      </c>
      <c r="E30" s="4"/>
    </row>
    <row r="31" spans="2:10" x14ac:dyDescent="0.25">
      <c r="B31" s="20" t="s">
        <v>17</v>
      </c>
      <c r="C31" s="92">
        <f>5+3+2</f>
        <v>10</v>
      </c>
      <c r="D31" s="10">
        <f>4+2</f>
        <v>6</v>
      </c>
      <c r="E31" s="4"/>
    </row>
    <row r="32" spans="2:10" x14ac:dyDescent="0.25">
      <c r="B32" s="71" t="s">
        <v>18</v>
      </c>
      <c r="C32" s="92">
        <f>6+10+5+2</f>
        <v>23</v>
      </c>
      <c r="D32" s="72">
        <f>7+3+2</f>
        <v>12</v>
      </c>
      <c r="E32" s="4"/>
    </row>
    <row r="33" spans="2:5" ht="15.75" thickBot="1" x14ac:dyDescent="0.3">
      <c r="B33" s="73" t="s">
        <v>47</v>
      </c>
      <c r="C33" s="93"/>
      <c r="D33" s="74"/>
      <c r="E33" s="4"/>
    </row>
    <row r="34" spans="2:5" ht="15.75" thickBot="1" x14ac:dyDescent="0.3">
      <c r="B34" s="42" t="s">
        <v>9</v>
      </c>
      <c r="C34" s="43">
        <f>SUM(C25:C33)</f>
        <v>380</v>
      </c>
      <c r="D34" s="32">
        <f>SUM(D25:D33)</f>
        <v>216</v>
      </c>
      <c r="E34" s="4"/>
    </row>
    <row r="35" spans="2:5" ht="18.75" thickBot="1" x14ac:dyDescent="0.3">
      <c r="B35" s="120" t="s">
        <v>50</v>
      </c>
      <c r="C35" s="120"/>
      <c r="D35" s="120"/>
      <c r="E35" s="4"/>
    </row>
    <row r="36" spans="2:5" ht="15.75" thickBot="1" x14ac:dyDescent="0.3">
      <c r="B36" s="121" t="s">
        <v>41</v>
      </c>
      <c r="C36" s="122"/>
      <c r="D36" s="123"/>
      <c r="E36" s="4"/>
    </row>
    <row r="37" spans="2:5" ht="15.75" thickBot="1" x14ac:dyDescent="0.3">
      <c r="B37" s="36" t="s">
        <v>2</v>
      </c>
      <c r="C37" s="37" t="s">
        <v>38</v>
      </c>
      <c r="D37" s="38" t="s">
        <v>3</v>
      </c>
      <c r="E37" s="4"/>
    </row>
    <row r="38" spans="2:5" x14ac:dyDescent="0.25">
      <c r="B38" s="75" t="s">
        <v>19</v>
      </c>
      <c r="C38" s="76">
        <v>19</v>
      </c>
      <c r="D38" s="77"/>
      <c r="E38" s="4"/>
    </row>
    <row r="39" spans="2:5" x14ac:dyDescent="0.25">
      <c r="B39" s="80" t="s">
        <v>31</v>
      </c>
      <c r="C39" s="34">
        <v>53</v>
      </c>
      <c r="D39" s="81">
        <v>36</v>
      </c>
      <c r="E39" s="4"/>
    </row>
    <row r="40" spans="2:5" x14ac:dyDescent="0.25">
      <c r="B40" s="80" t="s">
        <v>46</v>
      </c>
      <c r="C40" s="33">
        <v>7</v>
      </c>
      <c r="D40" s="79">
        <v>3</v>
      </c>
      <c r="E40" s="4"/>
    </row>
    <row r="41" spans="2:5" x14ac:dyDescent="0.25">
      <c r="B41" s="78" t="s">
        <v>44</v>
      </c>
      <c r="C41" s="34">
        <v>1</v>
      </c>
      <c r="D41" s="79"/>
      <c r="E41" s="55"/>
    </row>
    <row r="42" spans="2:5" x14ac:dyDescent="0.25">
      <c r="B42" s="78" t="s">
        <v>45</v>
      </c>
      <c r="C42" s="34">
        <v>157</v>
      </c>
      <c r="D42" s="79">
        <v>124</v>
      </c>
      <c r="E42" s="4"/>
    </row>
    <row r="43" spans="2:5" ht="15.75" thickBot="1" x14ac:dyDescent="0.3">
      <c r="B43" s="82" t="s">
        <v>34</v>
      </c>
      <c r="C43" s="83">
        <v>143</v>
      </c>
      <c r="D43" s="84">
        <v>53</v>
      </c>
      <c r="E43" s="4"/>
    </row>
    <row r="44" spans="2:5" ht="15.75" thickBot="1" x14ac:dyDescent="0.3">
      <c r="B44" s="39" t="s">
        <v>9</v>
      </c>
      <c r="C44" s="40">
        <f>SUM(C38:C43)</f>
        <v>380</v>
      </c>
      <c r="D44" s="41">
        <f>SUM(D38:D43)</f>
        <v>216</v>
      </c>
      <c r="E44" s="4"/>
    </row>
    <row r="45" spans="2:5" ht="15.75" thickBot="1" x14ac:dyDescent="0.3">
      <c r="B45" s="124" t="s">
        <v>42</v>
      </c>
      <c r="C45" s="125"/>
      <c r="D45" s="126"/>
      <c r="E45" s="4"/>
    </row>
    <row r="46" spans="2:5" ht="15.75" thickBot="1" x14ac:dyDescent="0.3">
      <c r="B46" s="109" t="s">
        <v>2</v>
      </c>
      <c r="C46" s="21" t="s">
        <v>38</v>
      </c>
      <c r="D46" s="111" t="s">
        <v>3</v>
      </c>
      <c r="E46" s="4"/>
    </row>
    <row r="47" spans="2:5" x14ac:dyDescent="0.25">
      <c r="B47" s="5" t="s">
        <v>20</v>
      </c>
      <c r="C47" s="22">
        <f>35+11+103+2</f>
        <v>151</v>
      </c>
      <c r="D47" s="7">
        <f>21+86+1+25</f>
        <v>133</v>
      </c>
      <c r="E47" s="4"/>
    </row>
    <row r="48" spans="2:5" ht="15.75" thickBot="1" x14ac:dyDescent="0.3">
      <c r="B48" s="11" t="s">
        <v>21</v>
      </c>
      <c r="C48" s="12">
        <f>18+8+54+5+1</f>
        <v>86</v>
      </c>
      <c r="D48" s="13">
        <f>15+38+2+28</f>
        <v>83</v>
      </c>
      <c r="E48" s="4"/>
    </row>
    <row r="49" spans="2:5" ht="15.75" thickBot="1" x14ac:dyDescent="0.3">
      <c r="B49" s="23" t="s">
        <v>9</v>
      </c>
      <c r="C49" s="14">
        <f>SUM(C47:C48)</f>
        <v>237</v>
      </c>
      <c r="D49" s="15">
        <f>SUM(D47:D48)</f>
        <v>216</v>
      </c>
      <c r="E49" s="4"/>
    </row>
    <row r="50" spans="2:5" ht="15.75" thickBot="1" x14ac:dyDescent="0.3">
      <c r="B50" s="46"/>
      <c r="C50" s="46"/>
      <c r="D50" s="46"/>
      <c r="E50" s="8"/>
    </row>
    <row r="51" spans="2:5" ht="15.75" thickBot="1" x14ac:dyDescent="0.3">
      <c r="B51" s="124" t="s">
        <v>43</v>
      </c>
      <c r="C51" s="125"/>
      <c r="D51" s="126"/>
      <c r="E51" s="4"/>
    </row>
    <row r="52" spans="2:5" ht="15.75" thickBot="1" x14ac:dyDescent="0.3">
      <c r="B52" s="109" t="s">
        <v>22</v>
      </c>
      <c r="C52" s="21" t="s">
        <v>38</v>
      </c>
      <c r="D52" s="24" t="s">
        <v>3</v>
      </c>
      <c r="E52" s="4"/>
    </row>
    <row r="53" spans="2:5" x14ac:dyDescent="0.25">
      <c r="B53" s="25" t="s">
        <v>23</v>
      </c>
      <c r="C53" s="26">
        <f>2</f>
        <v>2</v>
      </c>
      <c r="D53" s="6"/>
      <c r="E53" s="4"/>
    </row>
    <row r="54" spans="2:5" x14ac:dyDescent="0.25">
      <c r="B54" s="27" t="s">
        <v>24</v>
      </c>
      <c r="C54" s="28">
        <f>3+1+23+1</f>
        <v>28</v>
      </c>
      <c r="D54" s="9">
        <f>1+19+1+6</f>
        <v>27</v>
      </c>
      <c r="E54" s="4"/>
    </row>
    <row r="55" spans="2:5" x14ac:dyDescent="0.25">
      <c r="B55" s="27" t="s">
        <v>25</v>
      </c>
      <c r="C55" s="28">
        <f>27+3+85+4</f>
        <v>119</v>
      </c>
      <c r="D55" s="9">
        <f>20+60+1+9</f>
        <v>90</v>
      </c>
      <c r="E55" s="4"/>
    </row>
    <row r="56" spans="2:5" x14ac:dyDescent="0.25">
      <c r="B56" s="27" t="s">
        <v>26</v>
      </c>
      <c r="C56" s="28">
        <f>10+6+22</f>
        <v>38</v>
      </c>
      <c r="D56" s="9">
        <f>7+26+27</f>
        <v>60</v>
      </c>
      <c r="E56" s="4"/>
    </row>
    <row r="57" spans="2:5" x14ac:dyDescent="0.25">
      <c r="B57" s="27" t="s">
        <v>27</v>
      </c>
      <c r="C57" s="28">
        <f>8+7+16+1</f>
        <v>32</v>
      </c>
      <c r="D57" s="9">
        <f>3+14+1+10</f>
        <v>28</v>
      </c>
      <c r="E57" s="4"/>
    </row>
    <row r="58" spans="2:5" x14ac:dyDescent="0.25">
      <c r="B58" s="27" t="s">
        <v>28</v>
      </c>
      <c r="C58" s="28">
        <f>5+1+6+1</f>
        <v>13</v>
      </c>
      <c r="D58" s="9">
        <f>3+4+1</f>
        <v>8</v>
      </c>
      <c r="E58" s="4"/>
    </row>
    <row r="59" spans="2:5" x14ac:dyDescent="0.25">
      <c r="B59" s="27" t="s">
        <v>29</v>
      </c>
      <c r="C59" s="28">
        <f>1+1+1</f>
        <v>3</v>
      </c>
      <c r="D59" s="9">
        <f>2+1</f>
        <v>3</v>
      </c>
      <c r="E59" s="4"/>
    </row>
    <row r="60" spans="2:5" x14ac:dyDescent="0.25">
      <c r="B60" s="27" t="s">
        <v>30</v>
      </c>
      <c r="C60" s="28"/>
      <c r="D60" s="9"/>
      <c r="E60" s="4"/>
    </row>
    <row r="61" spans="2:5" ht="16.5" thickBot="1" x14ac:dyDescent="0.3">
      <c r="B61" s="29" t="s">
        <v>35</v>
      </c>
      <c r="C61" s="30">
        <f>2</f>
        <v>2</v>
      </c>
      <c r="D61" s="31"/>
      <c r="E61" s="4"/>
    </row>
    <row r="62" spans="2:5" ht="15.75" thickBot="1" x14ac:dyDescent="0.3">
      <c r="B62" s="23" t="s">
        <v>9</v>
      </c>
      <c r="C62" s="14">
        <f>SUM(C53:C61)</f>
        <v>237</v>
      </c>
      <c r="D62" s="15">
        <f>SUM(D53:D61)</f>
        <v>216</v>
      </c>
    </row>
    <row r="63" spans="2:5" ht="18" x14ac:dyDescent="0.25">
      <c r="B63" s="120" t="s">
        <v>36</v>
      </c>
      <c r="C63" s="120"/>
      <c r="D63" s="120"/>
    </row>
    <row r="64" spans="2:5" x14ac:dyDescent="0.25">
      <c r="B64" s="108"/>
      <c r="C64" s="108"/>
      <c r="D64" s="108"/>
    </row>
    <row r="65" spans="1:4" x14ac:dyDescent="0.25">
      <c r="B65" s="108"/>
      <c r="C65" s="108"/>
      <c r="D65" s="108"/>
    </row>
    <row r="66" spans="1:4" ht="15.75" thickBot="1" x14ac:dyDescent="0.3">
      <c r="C66" s="113" t="s">
        <v>37</v>
      </c>
      <c r="D66" s="113"/>
    </row>
    <row r="67" spans="1:4" ht="15.75" thickBot="1" x14ac:dyDescent="0.3">
      <c r="B67" s="45"/>
      <c r="C67" s="69" t="s">
        <v>38</v>
      </c>
      <c r="D67" s="70" t="s">
        <v>3</v>
      </c>
    </row>
    <row r="68" spans="1:4" x14ac:dyDescent="0.25">
      <c r="B68" s="98" t="s">
        <v>54</v>
      </c>
      <c r="C68" s="47">
        <v>295</v>
      </c>
      <c r="D68" s="68">
        <v>53</v>
      </c>
    </row>
    <row r="69" spans="1:4" ht="15.75" thickBot="1" x14ac:dyDescent="0.3">
      <c r="B69" s="51" t="s">
        <v>9</v>
      </c>
      <c r="C69" s="56">
        <f>SUM(C68:C68)</f>
        <v>295</v>
      </c>
      <c r="D69" s="56">
        <f>SUM(D68:D68)</f>
        <v>53</v>
      </c>
    </row>
    <row r="71" spans="1:4" x14ac:dyDescent="0.25">
      <c r="A71" s="63">
        <v>43020</v>
      </c>
      <c r="B71" s="134" t="s">
        <v>61</v>
      </c>
      <c r="C71" s="134"/>
      <c r="D71" s="61">
        <v>91</v>
      </c>
    </row>
    <row r="72" spans="1:4" x14ac:dyDescent="0.25">
      <c r="A72" s="63">
        <v>43026</v>
      </c>
      <c r="B72" s="134" t="s">
        <v>62</v>
      </c>
      <c r="C72" s="134"/>
      <c r="D72" s="61">
        <v>24</v>
      </c>
    </row>
    <row r="73" spans="1:4" x14ac:dyDescent="0.25">
      <c r="A73" s="63">
        <v>43027</v>
      </c>
      <c r="B73" s="134" t="s">
        <v>63</v>
      </c>
      <c r="C73" s="134"/>
      <c r="D73" s="61">
        <v>11</v>
      </c>
    </row>
    <row r="74" spans="1:4" ht="15.75" thickBot="1" x14ac:dyDescent="0.3">
      <c r="A74" s="63">
        <v>43034</v>
      </c>
      <c r="B74" s="134" t="s">
        <v>64</v>
      </c>
      <c r="C74" s="134"/>
      <c r="D74" s="61">
        <v>169</v>
      </c>
    </row>
    <row r="75" spans="1:4" ht="15.75" thickBot="1" x14ac:dyDescent="0.3">
      <c r="A75" s="63"/>
      <c r="B75" s="134"/>
      <c r="C75" s="134"/>
      <c r="D75" s="64">
        <f>SUM(D71:D74)</f>
        <v>295</v>
      </c>
    </row>
    <row r="76" spans="1:4" x14ac:dyDescent="0.25">
      <c r="A76" s="63"/>
      <c r="B76" s="112"/>
      <c r="C76" s="112"/>
    </row>
    <row r="78" spans="1:4" ht="15.75" thickBot="1" x14ac:dyDescent="0.3"/>
    <row r="79" spans="1:4" ht="15.75" thickBot="1" x14ac:dyDescent="0.3">
      <c r="B79" s="130" t="s">
        <v>49</v>
      </c>
      <c r="C79" s="131"/>
      <c r="D79" s="132"/>
    </row>
    <row r="80" spans="1:4" ht="15.75" thickBot="1" x14ac:dyDescent="0.3"/>
    <row r="81" spans="2:5" x14ac:dyDescent="0.25">
      <c r="B81" s="99">
        <v>42782</v>
      </c>
      <c r="C81" s="100" t="s">
        <v>55</v>
      </c>
      <c r="D81" s="58">
        <v>1</v>
      </c>
    </row>
    <row r="82" spans="2:5" x14ac:dyDescent="0.25">
      <c r="B82" s="101">
        <v>42809</v>
      </c>
      <c r="C82" s="102" t="s">
        <v>53</v>
      </c>
      <c r="D82" s="103">
        <v>1</v>
      </c>
    </row>
    <row r="83" spans="2:5" x14ac:dyDescent="0.25">
      <c r="B83" s="101">
        <v>42852</v>
      </c>
      <c r="C83" s="102" t="s">
        <v>53</v>
      </c>
      <c r="D83" s="103">
        <v>1</v>
      </c>
    </row>
    <row r="84" spans="2:5" x14ac:dyDescent="0.25">
      <c r="B84" s="101">
        <v>42871</v>
      </c>
      <c r="C84" s="102" t="s">
        <v>58</v>
      </c>
      <c r="D84" s="103">
        <v>21</v>
      </c>
      <c r="E84" s="104"/>
    </row>
    <row r="85" spans="2:5" x14ac:dyDescent="0.25">
      <c r="B85" s="101">
        <v>42880</v>
      </c>
      <c r="C85" s="102" t="s">
        <v>53</v>
      </c>
      <c r="D85" s="103">
        <v>4</v>
      </c>
      <c r="E85" s="104"/>
    </row>
    <row r="86" spans="2:5" x14ac:dyDescent="0.25">
      <c r="B86" s="101">
        <v>42882</v>
      </c>
      <c r="C86" s="102" t="s">
        <v>56</v>
      </c>
      <c r="D86" s="103">
        <v>1</v>
      </c>
    </row>
    <row r="87" spans="2:5" x14ac:dyDescent="0.25">
      <c r="B87" s="101">
        <v>42964</v>
      </c>
      <c r="C87" s="102" t="s">
        <v>57</v>
      </c>
      <c r="D87" s="103">
        <v>13</v>
      </c>
    </row>
    <row r="88" spans="2:5" x14ac:dyDescent="0.25">
      <c r="B88" s="101">
        <v>42970</v>
      </c>
      <c r="C88" s="102" t="s">
        <v>59</v>
      </c>
      <c r="D88" s="103">
        <v>2</v>
      </c>
    </row>
    <row r="89" spans="2:5" ht="15.75" thickBot="1" x14ac:dyDescent="0.3">
      <c r="B89" s="105">
        <v>43020</v>
      </c>
      <c r="C89" s="106" t="s">
        <v>65</v>
      </c>
      <c r="D89" s="107">
        <v>9</v>
      </c>
    </row>
    <row r="90" spans="2:5" ht="15.75" thickBot="1" x14ac:dyDescent="0.3">
      <c r="D90" s="97">
        <f>SUM(D81:D89)</f>
        <v>53</v>
      </c>
    </row>
    <row r="95" spans="2:5" x14ac:dyDescent="0.25">
      <c r="B95" s="62"/>
    </row>
    <row r="96" spans="2:5" x14ac:dyDescent="0.25">
      <c r="B96" s="62"/>
    </row>
    <row r="102" spans="1:3" x14ac:dyDescent="0.25">
      <c r="A102" s="67"/>
      <c r="C102" s="66"/>
    </row>
  </sheetData>
  <mergeCells count="17">
    <mergeCell ref="B71:C71"/>
    <mergeCell ref="C1:D1"/>
    <mergeCell ref="C2:D2"/>
    <mergeCell ref="C3:D3"/>
    <mergeCell ref="B10:D10"/>
    <mergeCell ref="B22:D23"/>
    <mergeCell ref="B35:D35"/>
    <mergeCell ref="B36:D36"/>
    <mergeCell ref="B45:D45"/>
    <mergeCell ref="B51:D51"/>
    <mergeCell ref="B63:D63"/>
    <mergeCell ref="C66:D66"/>
    <mergeCell ref="B72:C72"/>
    <mergeCell ref="B73:C73"/>
    <mergeCell ref="B74:C74"/>
    <mergeCell ref="B75:C75"/>
    <mergeCell ref="B79:D79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OCT. 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Yazmin Vensor Alvarado</dc:creator>
  <cp:lastModifiedBy>Dante Gustavo Flores Becerra</cp:lastModifiedBy>
  <cp:lastPrinted>2017-11-06T18:03:21Z</cp:lastPrinted>
  <dcterms:created xsi:type="dcterms:W3CDTF">2016-02-22T22:28:30Z</dcterms:created>
  <dcterms:modified xsi:type="dcterms:W3CDTF">2017-11-27T16:33:05Z</dcterms:modified>
</cp:coreProperties>
</file>